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 activeTab="2"/>
  </bookViews>
  <sheets>
    <sheet name="Neu-Isenburg" sheetId="1" r:id="rId1"/>
    <sheet name="Zeppelinheim" sheetId="2" r:id="rId2"/>
    <sheet name="Veröffentlichungsbrennwert" sheetId="4" r:id="rId3"/>
  </sheets>
  <definedNames>
    <definedName name="_xlnm.Print_Area" localSheetId="0">'Neu-Isenburg'!$A$1:$H$15</definedName>
  </definedNames>
  <calcPr calcId="145621"/>
</workbook>
</file>

<file path=xl/calcChain.xml><?xml version="1.0" encoding="utf-8"?>
<calcChain xmlns="http://schemas.openxmlformats.org/spreadsheetml/2006/main">
  <c r="F16" i="4" l="1"/>
  <c r="B18" i="4" l="1"/>
  <c r="D18" i="4"/>
  <c r="B16" i="4" l="1"/>
  <c r="D16" i="4"/>
  <c r="D13" i="4" l="1"/>
  <c r="B13" i="4"/>
  <c r="B11" i="4" l="1"/>
  <c r="D11" i="4"/>
  <c r="B10" i="4"/>
  <c r="D10" i="4"/>
  <c r="B9" i="4"/>
  <c r="G3" i="1" l="1"/>
  <c r="D12" i="4" l="1"/>
  <c r="D14" i="4"/>
  <c r="D15" i="4"/>
  <c r="D17" i="4"/>
  <c r="D19" i="4"/>
  <c r="D20" i="4"/>
  <c r="B12" i="4"/>
  <c r="B14" i="4"/>
  <c r="B15" i="4"/>
  <c r="B17" i="4"/>
  <c r="B19" i="4"/>
  <c r="B20" i="4"/>
  <c r="E13" i="1"/>
  <c r="D13" i="1"/>
  <c r="D14" i="1"/>
  <c r="D15" i="1"/>
  <c r="E14" i="2"/>
  <c r="D9" i="4"/>
  <c r="D15" i="2"/>
  <c r="D12" i="1"/>
  <c r="D6" i="2"/>
  <c r="D4" i="2"/>
  <c r="E15" i="2"/>
  <c r="D14" i="2"/>
  <c r="E13" i="2"/>
  <c r="D13" i="2"/>
  <c r="D12" i="2"/>
  <c r="E11" i="2"/>
  <c r="D11" i="2"/>
  <c r="D10" i="2"/>
  <c r="E9" i="2"/>
  <c r="D9" i="2"/>
  <c r="E7" i="2"/>
  <c r="D7" i="2"/>
  <c r="E6" i="2"/>
  <c r="E5" i="2"/>
  <c r="D5" i="2"/>
  <c r="E4" i="2"/>
  <c r="G3" i="2"/>
  <c r="E9" i="4" s="1"/>
  <c r="E3" i="2"/>
  <c r="D3" i="2"/>
  <c r="F3" i="2" s="1"/>
  <c r="D3" i="1"/>
  <c r="F3" i="1" s="1"/>
  <c r="D4" i="1"/>
  <c r="D9" i="1"/>
  <c r="E11" i="1"/>
  <c r="D5" i="1"/>
  <c r="D6" i="1"/>
  <c r="D10" i="1"/>
  <c r="E12" i="1"/>
  <c r="D7" i="1"/>
  <c r="D8" i="1"/>
  <c r="D11" i="1"/>
  <c r="E5" i="1"/>
  <c r="E6" i="1"/>
  <c r="E7" i="1"/>
  <c r="E8" i="1"/>
  <c r="E9" i="1"/>
  <c r="E10" i="1"/>
  <c r="E14" i="1"/>
  <c r="E15" i="1"/>
  <c r="E4" i="1"/>
  <c r="C9" i="4"/>
  <c r="E3" i="1"/>
  <c r="D8" i="2"/>
  <c r="E8" i="2"/>
  <c r="E10" i="2"/>
  <c r="E12" i="2"/>
  <c r="F5" i="1" l="1"/>
  <c r="G5" i="1" s="1"/>
  <c r="C11" i="4" s="1"/>
  <c r="F11" i="2"/>
  <c r="G11" i="2" s="1"/>
  <c r="E17" i="4" s="1"/>
  <c r="F4" i="2"/>
  <c r="G4" i="2" s="1"/>
  <c r="E10" i="4" s="1"/>
  <c r="F5" i="2"/>
  <c r="G5" i="2" s="1"/>
  <c r="E11" i="4" s="1"/>
  <c r="F8" i="2"/>
  <c r="G8" i="2" s="1"/>
  <c r="E14" i="4" s="1"/>
  <c r="F7" i="2"/>
  <c r="G7" i="2" s="1"/>
  <c r="E13" i="4" s="1"/>
  <c r="F15" i="2"/>
  <c r="G15" i="2" s="1"/>
  <c r="F6" i="2"/>
  <c r="G6" i="2" s="1"/>
  <c r="E12" i="4" s="1"/>
  <c r="F9" i="2"/>
  <c r="G9" i="2" s="1"/>
  <c r="E15" i="4" s="1"/>
  <c r="F14" i="2"/>
  <c r="G14" i="2" s="1"/>
  <c r="E20" i="4" s="1"/>
  <c r="F12" i="2"/>
  <c r="G12" i="2" s="1"/>
  <c r="E18" i="4" s="1"/>
  <c r="F10" i="2"/>
  <c r="G10" i="2" s="1"/>
  <c r="E16" i="4" s="1"/>
  <c r="F13" i="2"/>
  <c r="G13" i="2" s="1"/>
  <c r="E19" i="4" s="1"/>
  <c r="F9" i="1"/>
  <c r="G9" i="1" s="1"/>
  <c r="C15" i="4" s="1"/>
  <c r="F15" i="1"/>
  <c r="G15" i="1" s="1"/>
  <c r="F8" i="1"/>
  <c r="G8" i="1" s="1"/>
  <c r="C14" i="4" s="1"/>
  <c r="F10" i="1"/>
  <c r="G10" i="1" s="1"/>
  <c r="C16" i="4" s="1"/>
  <c r="F11" i="1"/>
  <c r="G11" i="1" s="1"/>
  <c r="C17" i="4" s="1"/>
  <c r="F14" i="1"/>
  <c r="G14" i="1" s="1"/>
  <c r="C20" i="4" s="1"/>
  <c r="F12" i="1"/>
  <c r="G12" i="1" s="1"/>
  <c r="C18" i="4" s="1"/>
  <c r="F13" i="1"/>
  <c r="G13" i="1" s="1"/>
  <c r="C19" i="4" s="1"/>
  <c r="F7" i="1"/>
  <c r="G7" i="1" s="1"/>
  <c r="C13" i="4" s="1"/>
  <c r="F6" i="1"/>
  <c r="G6" i="1" s="1"/>
  <c r="C12" i="4" s="1"/>
  <c r="F4" i="1"/>
  <c r="G4" i="1" s="1"/>
  <c r="C10" i="4" s="1"/>
</calcChain>
</file>

<file path=xl/sharedStrings.xml><?xml version="1.0" encoding="utf-8"?>
<sst xmlns="http://schemas.openxmlformats.org/spreadsheetml/2006/main" count="60" uniqueCount="41">
  <si>
    <t>Brennwert
[Hs(kWh/m³)]</t>
  </si>
  <si>
    <t>Einspeisemenge
[kWh]</t>
  </si>
  <si>
    <t>Produkt</t>
  </si>
  <si>
    <t>Abrechnungs
-brennwert</t>
  </si>
  <si>
    <t>Veröffentlichungspflicht gem. § 40 Abs.1 Satz 1 Nr. 7 GasNZV</t>
  </si>
  <si>
    <t>BWG_1</t>
  </si>
  <si>
    <t>BWG_2</t>
  </si>
  <si>
    <t>BWG_3</t>
  </si>
  <si>
    <t>gültig für Abnahmstellen in</t>
  </si>
  <si>
    <t>Neu-Isenburg</t>
  </si>
  <si>
    <t>Zeppelinheim</t>
  </si>
  <si>
    <t>Gravenbruch</t>
  </si>
  <si>
    <t>Abrechnungsbrennwerte</t>
  </si>
  <si>
    <t>Vormonatsbrennwert</t>
  </si>
  <si>
    <t>Abrechnungszeitraum</t>
  </si>
  <si>
    <t>Abrechnungsbrennwert</t>
  </si>
  <si>
    <t>01.01.-31.01.</t>
  </si>
  <si>
    <t>01.01.-31.03</t>
  </si>
  <si>
    <t>01.01.-30.04</t>
  </si>
  <si>
    <t>01.01.-31.05</t>
  </si>
  <si>
    <t>01.01.-30.06</t>
  </si>
  <si>
    <t>01.01.-31.07</t>
  </si>
  <si>
    <t>01.01.-31.08</t>
  </si>
  <si>
    <t>01.01.-30.09</t>
  </si>
  <si>
    <t>01.01.-31.10</t>
  </si>
  <si>
    <t>01.01.-30.11</t>
  </si>
  <si>
    <t>01.01.-31.12</t>
  </si>
  <si>
    <t>01.01.-28.02</t>
  </si>
  <si>
    <t>Mischbrennwert für Kunden, die vom 01.01. - 31.01.2019 abgerechnet wurden</t>
  </si>
  <si>
    <t>Mischbrennwert für Kunden, die vom 01.01. - 28.02.2019 abgerechnet wurden</t>
  </si>
  <si>
    <t>Mischbrennwert für Kunden, die vom 01.01. - 31.03.2019 abgerechnet wurden</t>
  </si>
  <si>
    <t>Mischbrennwert für Kunden, die vom 01.01. - 30.04.2019 abgerechnet wurden</t>
  </si>
  <si>
    <t>Mischbrennwert für Kunden, die vom 01.01. - 31.05.2019 abgerechnet wurden</t>
  </si>
  <si>
    <t>Mischbrennwert für Kunden, die vom 01.01. - 30.06.2019 abgerechnet wurden</t>
  </si>
  <si>
    <t>Mischbrennwert für Kunden, die vom 01.01. - 31.07.2019 abgerechnet wurden</t>
  </si>
  <si>
    <t>Mischbrennwert für Kunden, die vom 01.01. - 31.08.2019 abgerechnet wurden</t>
  </si>
  <si>
    <t>Mischbrennwert für Kunden, die vom 01.01. - 30.09.2019 abgerechnet wurden</t>
  </si>
  <si>
    <t>Mischbrennwert für Kunden, die vom 01.01. - 31.10.2019 abgerechnet wurden</t>
  </si>
  <si>
    <t>Mischbrennwert für Kunden, die vom 01.01. - 30.11.2019 abgerechnet wurden</t>
  </si>
  <si>
    <t>Mischbrennwert für Kunden, die vom 01.01. - 31.12.2019 abgerechnet wurden</t>
  </si>
  <si>
    <t>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</si>
</sst>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0">
    <xf numFmtId="0" fontId="0" fillId="0" borderId="0" xfId="0"/>
    <xf numFmtId="0" fontId="0" fillId="0" borderId="1" xfId="0" applyBorder="1"/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/>
    <xf numFmtId="0" fontId="0" fillId="0" borderId="4" xfId="0" applyBorder="1" applyAlignment="1">
      <alignment wrapText="1"/>
    </xf>
    <xf numFmtId="17" fontId="0" fillId="0" borderId="5" xfId="0" applyNumberFormat="1" applyBorder="1"/>
    <xf numFmtId="0" fontId="0" fillId="0" borderId="6" xfId="0" applyBorder="1"/>
    <xf numFmtId="3" fontId="0" fillId="0" borderId="7" xfId="0" applyNumberFormat="1" applyBorder="1" applyAlignment="1">
      <alignment horizontal="right"/>
    </xf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164" fontId="0" fillId="2" borderId="11" xfId="0" applyNumberFormat="1" applyFill="1" applyBorder="1"/>
    <xf numFmtId="0" fontId="0" fillId="0" borderId="12" xfId="0" applyBorder="1"/>
    <xf numFmtId="3" fontId="0" fillId="0" borderId="13" xfId="0" applyNumberFormat="1" applyBorder="1"/>
    <xf numFmtId="3" fontId="0" fillId="0" borderId="12" xfId="0" applyNumberFormat="1" applyBorder="1" applyAlignment="1">
      <alignment horizontal="right"/>
    </xf>
    <xf numFmtId="0" fontId="0" fillId="0" borderId="14" xfId="0" applyBorder="1"/>
    <xf numFmtId="3" fontId="0" fillId="0" borderId="15" xfId="0" applyNumberFormat="1" applyBorder="1"/>
    <xf numFmtId="3" fontId="0" fillId="0" borderId="16" xfId="0" applyNumberFormat="1" applyBorder="1" applyAlignment="1">
      <alignment horizontal="right"/>
    </xf>
    <xf numFmtId="164" fontId="0" fillId="0" borderId="12" xfId="0" applyNumberFormat="1" applyFill="1" applyBorder="1"/>
    <xf numFmtId="0" fontId="0" fillId="0" borderId="17" xfId="0" applyFill="1" applyBorder="1"/>
    <xf numFmtId="0" fontId="0" fillId="0" borderId="2" xfId="0" applyBorder="1"/>
    <xf numFmtId="3" fontId="0" fillId="0" borderId="3" xfId="0" applyNumberFormat="1" applyBorder="1"/>
    <xf numFmtId="3" fontId="0" fillId="0" borderId="2" xfId="0" applyNumberFormat="1" applyBorder="1" applyAlignment="1">
      <alignment horizontal="right"/>
    </xf>
    <xf numFmtId="0" fontId="4" fillId="0" borderId="0" xfId="0" applyFont="1"/>
    <xf numFmtId="164" fontId="0" fillId="0" borderId="12" xfId="0" applyNumberFormat="1" applyBorder="1"/>
    <xf numFmtId="0" fontId="4" fillId="0" borderId="0" xfId="1"/>
    <xf numFmtId="0" fontId="1" fillId="0" borderId="0" xfId="1" applyFont="1"/>
    <xf numFmtId="0" fontId="2" fillId="0" borderId="0" xfId="1" applyFont="1"/>
    <xf numFmtId="17" fontId="2" fillId="0" borderId="0" xfId="1" applyNumberFormat="1" applyFont="1" applyAlignment="1">
      <alignment horizontal="center"/>
    </xf>
    <xf numFmtId="0" fontId="4" fillId="0" borderId="12" xfId="1" applyBorder="1" applyAlignment="1">
      <alignment horizontal="center"/>
    </xf>
    <xf numFmtId="0" fontId="2" fillId="3" borderId="12" xfId="1" applyFont="1" applyFill="1" applyBorder="1" applyAlignment="1">
      <alignment horizontal="center"/>
    </xf>
    <xf numFmtId="0" fontId="4" fillId="0" borderId="12" xfId="1" applyBorder="1" applyAlignment="1">
      <alignment horizontal="center" vertical="center"/>
    </xf>
    <xf numFmtId="0" fontId="4" fillId="0" borderId="0" xfId="1" applyAlignment="1">
      <alignment vertical="center"/>
    </xf>
    <xf numFmtId="0" fontId="2" fillId="3" borderId="12" xfId="1" applyFont="1" applyFill="1" applyBorder="1" applyAlignment="1">
      <alignment horizontal="center" vertical="center"/>
    </xf>
    <xf numFmtId="17" fontId="2" fillId="3" borderId="12" xfId="1" applyNumberFormat="1" applyFont="1" applyFill="1" applyBorder="1" applyAlignment="1">
      <alignment horizontal="center"/>
    </xf>
    <xf numFmtId="164" fontId="4" fillId="0" borderId="12" xfId="1" applyNumberFormat="1" applyBorder="1" applyAlignment="1">
      <alignment horizontal="center"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Fill="1" applyBorder="1" applyAlignment="1">
      <alignment horizontal="right"/>
    </xf>
    <xf numFmtId="3" fontId="0" fillId="0" borderId="8" xfId="0" applyNumberFormat="1" applyBorder="1" applyAlignment="1">
      <alignment horizontal="right"/>
    </xf>
    <xf numFmtId="17" fontId="0" fillId="0" borderId="22" xfId="0" applyNumberFormat="1" applyBorder="1"/>
    <xf numFmtId="17" fontId="0" fillId="0" borderId="21" xfId="0" applyNumberFormat="1" applyBorder="1"/>
    <xf numFmtId="164" fontId="0" fillId="0" borderId="18" xfId="0" applyNumberFormat="1" applyFill="1" applyBorder="1"/>
    <xf numFmtId="4" fontId="0" fillId="0" borderId="0" xfId="0" applyNumberFormat="1"/>
    <xf numFmtId="0" fontId="1" fillId="0" borderId="0" xfId="1" applyFont="1" applyAlignment="1">
      <alignment horizontal="center"/>
    </xf>
    <xf numFmtId="0" fontId="2" fillId="3" borderId="14" xfId="1" applyFont="1" applyFill="1" applyBorder="1" applyAlignment="1">
      <alignment horizontal="center"/>
    </xf>
    <xf numFmtId="0" fontId="2" fillId="3" borderId="16" xfId="1" applyFont="1" applyFill="1" applyBorder="1" applyAlignment="1">
      <alignment horizontal="center"/>
    </xf>
    <xf numFmtId="0" fontId="4" fillId="0" borderId="14" xfId="1" applyBorder="1" applyAlignment="1">
      <alignment horizontal="center" vertical="center"/>
    </xf>
    <xf numFmtId="0" fontId="4" fillId="0" borderId="16" xfId="1" applyBorder="1" applyAlignment="1">
      <alignment horizontal="center" vertical="center"/>
    </xf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Normal="100" zoomScaleSheetLayoutView="100" workbookViewId="0">
      <selection activeCell="C13" sqref="C13"/>
    </sheetView>
  </sheetViews>
  <sheetFormatPr baseColWidth="10" defaultRowHeight="12.75" x14ac:dyDescent="0.2"/>
  <cols>
    <col min="1" max="1" width="11.5703125" bestFit="1" customWidth="1"/>
    <col min="2" max="2" width="12.28515625" customWidth="1"/>
    <col min="3" max="3" width="14.85546875" bestFit="1" customWidth="1"/>
    <col min="4" max="4" width="13.28515625" bestFit="1" customWidth="1"/>
    <col min="5" max="5" width="12.85546875" customWidth="1"/>
    <col min="6" max="6" width="13.7109375" customWidth="1"/>
    <col min="7" max="7" width="16.85546875" customWidth="1"/>
    <col min="8" max="8" width="66" bestFit="1" customWidth="1"/>
  </cols>
  <sheetData>
    <row r="1" spans="1:8" ht="13.5" thickBot="1" x14ac:dyDescent="0.25"/>
    <row r="2" spans="1:8" ht="26.25" thickBot="1" x14ac:dyDescent="0.25">
      <c r="A2" s="1"/>
      <c r="B2" s="2" t="s">
        <v>0</v>
      </c>
      <c r="C2" s="3" t="s">
        <v>1</v>
      </c>
      <c r="D2" s="4" t="s">
        <v>2</v>
      </c>
      <c r="G2" s="5" t="s">
        <v>3</v>
      </c>
    </row>
    <row r="3" spans="1:8" ht="13.5" thickBot="1" x14ac:dyDescent="0.25">
      <c r="A3" s="42">
        <v>43435</v>
      </c>
      <c r="B3" s="7">
        <v>11.321999999999999</v>
      </c>
      <c r="C3" s="8">
        <v>35015337</v>
      </c>
      <c r="D3" s="9">
        <f>B3*C3</f>
        <v>396443645.514</v>
      </c>
      <c r="E3" s="10">
        <f>C3</f>
        <v>35015337</v>
      </c>
      <c r="F3" s="11">
        <f>D3</f>
        <v>396443645.514</v>
      </c>
      <c r="G3" s="12">
        <f>B3</f>
        <v>11.321999999999999</v>
      </c>
      <c r="H3" s="24" t="s">
        <v>28</v>
      </c>
    </row>
    <row r="4" spans="1:8" ht="13.5" thickBot="1" x14ac:dyDescent="0.25">
      <c r="A4" s="41">
        <v>43466</v>
      </c>
      <c r="B4" s="21">
        <v>11.326000000000001</v>
      </c>
      <c r="C4" s="23">
        <v>42216856</v>
      </c>
      <c r="D4" s="22">
        <f t="shared" ref="D4:D15" si="0">B4*C4</f>
        <v>478148111.05599999</v>
      </c>
      <c r="E4" s="17">
        <f>SUM($C$3:C4)</f>
        <v>77232193</v>
      </c>
      <c r="F4" s="14">
        <f>SUM($D$3:D4)</f>
        <v>874591756.56999993</v>
      </c>
      <c r="G4" s="12">
        <f t="shared" ref="G4:G15" si="1">F4/E4</f>
        <v>11.324186490081926</v>
      </c>
      <c r="H4" s="24" t="s">
        <v>29</v>
      </c>
    </row>
    <row r="5" spans="1:8" ht="13.5" thickBot="1" x14ac:dyDescent="0.25">
      <c r="A5" s="6">
        <v>43497</v>
      </c>
      <c r="B5" s="20">
        <v>11.365</v>
      </c>
      <c r="C5" s="15">
        <v>31517729</v>
      </c>
      <c r="D5" s="38">
        <f t="shared" si="0"/>
        <v>358198990.08499998</v>
      </c>
      <c r="E5" s="17">
        <f>SUM($C$3:C5)</f>
        <v>108749922</v>
      </c>
      <c r="F5" s="14">
        <f>SUM($D$3:D5)</f>
        <v>1232790746.655</v>
      </c>
      <c r="G5" s="12">
        <f t="shared" si="1"/>
        <v>11.336014996452136</v>
      </c>
      <c r="H5" s="24" t="s">
        <v>30</v>
      </c>
    </row>
    <row r="6" spans="1:8" ht="13.5" thickBot="1" x14ac:dyDescent="0.25">
      <c r="A6" s="41">
        <v>43525</v>
      </c>
      <c r="B6" s="19">
        <v>11.276</v>
      </c>
      <c r="C6" s="18">
        <v>27048642</v>
      </c>
      <c r="D6" s="38">
        <f t="shared" si="0"/>
        <v>305000487.19199997</v>
      </c>
      <c r="E6" s="17">
        <f>SUM($C$3:C6)</f>
        <v>135798564</v>
      </c>
      <c r="F6" s="14">
        <f>SUM($D$3:D6)</f>
        <v>1537791233.8469999</v>
      </c>
      <c r="G6" s="12">
        <f t="shared" si="1"/>
        <v>11.324061083937529</v>
      </c>
      <c r="H6" s="24" t="s">
        <v>31</v>
      </c>
    </row>
    <row r="7" spans="1:8" ht="13.5" thickBot="1" x14ac:dyDescent="0.25">
      <c r="A7" s="6">
        <v>43556</v>
      </c>
      <c r="B7" s="19">
        <v>11.363</v>
      </c>
      <c r="C7" s="15">
        <v>16464457</v>
      </c>
      <c r="D7" s="38">
        <f t="shared" si="0"/>
        <v>187085624.891</v>
      </c>
      <c r="E7" s="17">
        <f>SUM($C$3:C7)</f>
        <v>152263021</v>
      </c>
      <c r="F7" s="14">
        <f>SUM($D$3:D7)</f>
        <v>1724876858.7379999</v>
      </c>
      <c r="G7" s="12">
        <f t="shared" si="1"/>
        <v>11.32827161453732</v>
      </c>
      <c r="H7" s="24" t="s">
        <v>32</v>
      </c>
    </row>
    <row r="8" spans="1:8" ht="13.5" thickBot="1" x14ac:dyDescent="0.25">
      <c r="A8" s="41">
        <v>43586</v>
      </c>
      <c r="B8" s="13">
        <v>11.224</v>
      </c>
      <c r="C8" s="15">
        <v>14080338</v>
      </c>
      <c r="D8" s="38">
        <f t="shared" si="0"/>
        <v>158037713.71200001</v>
      </c>
      <c r="E8" s="17">
        <f>SUM($C$3:C8)</f>
        <v>166343359</v>
      </c>
      <c r="F8" s="14">
        <f>SUM($D$3:D8)</f>
        <v>1882914572.4499998</v>
      </c>
      <c r="G8" s="12">
        <f t="shared" si="1"/>
        <v>11.319445415611691</v>
      </c>
      <c r="H8" s="24" t="s">
        <v>33</v>
      </c>
    </row>
    <row r="9" spans="1:8" ht="13.5" thickBot="1" x14ac:dyDescent="0.25">
      <c r="A9" s="6">
        <v>43617</v>
      </c>
      <c r="B9" s="13">
        <v>11.279</v>
      </c>
      <c r="C9" s="15">
        <v>4642982.0350179998</v>
      </c>
      <c r="D9" s="38">
        <f t="shared" si="0"/>
        <v>52368194.372968018</v>
      </c>
      <c r="E9" s="17">
        <f>SUM($C$3:C9)</f>
        <v>170986341.035018</v>
      </c>
      <c r="F9" s="14">
        <f>SUM($D$3:D9)</f>
        <v>1935282766.8229678</v>
      </c>
      <c r="G9" s="12">
        <f t="shared" si="1"/>
        <v>11.318347156318305</v>
      </c>
      <c r="H9" s="24" t="s">
        <v>34</v>
      </c>
    </row>
    <row r="10" spans="1:8" ht="13.5" thickBot="1" x14ac:dyDescent="0.25">
      <c r="A10" s="41">
        <v>43647</v>
      </c>
      <c r="B10" s="13">
        <v>11.336</v>
      </c>
      <c r="C10" s="15">
        <v>4267666</v>
      </c>
      <c r="D10" s="38">
        <f t="shared" si="0"/>
        <v>48378261.776000001</v>
      </c>
      <c r="E10" s="17">
        <f>SUM($C$3:C10)</f>
        <v>175254007.035018</v>
      </c>
      <c r="F10" s="14">
        <f>SUM($D$3:D10)</f>
        <v>1983661028.5989678</v>
      </c>
      <c r="G10" s="12">
        <f t="shared" si="1"/>
        <v>11.318777026322753</v>
      </c>
      <c r="H10" s="24" t="s">
        <v>35</v>
      </c>
    </row>
    <row r="11" spans="1:8" ht="13.5" thickBot="1" x14ac:dyDescent="0.25">
      <c r="A11" s="6">
        <v>43678</v>
      </c>
      <c r="B11" s="13">
        <v>11.367000000000001</v>
      </c>
      <c r="C11" s="15">
        <v>4249442</v>
      </c>
      <c r="D11" s="38">
        <f t="shared" si="0"/>
        <v>48303407.214000002</v>
      </c>
      <c r="E11" s="17">
        <f>SUM($C$3:C11)</f>
        <v>179503449.035018</v>
      </c>
      <c r="F11" s="14">
        <f>SUM($D$3:D11)</f>
        <v>2031964435.8129678</v>
      </c>
      <c r="G11" s="12">
        <f t="shared" si="1"/>
        <v>11.319918624051434</v>
      </c>
      <c r="H11" s="24" t="s">
        <v>36</v>
      </c>
    </row>
    <row r="12" spans="1:8" ht="13.5" thickBot="1" x14ac:dyDescent="0.25">
      <c r="A12" s="41">
        <v>43709</v>
      </c>
      <c r="B12" s="13">
        <v>11.273</v>
      </c>
      <c r="C12" s="15">
        <v>7942320</v>
      </c>
      <c r="D12" s="38">
        <f t="shared" si="0"/>
        <v>89533773.359999999</v>
      </c>
      <c r="E12" s="17">
        <f>SUM($C$3:C12)</f>
        <v>187445769.035018</v>
      </c>
      <c r="F12" s="14">
        <f>SUM($D$3:D12)</f>
        <v>2121498209.1729677</v>
      </c>
      <c r="G12" s="12">
        <f t="shared" si="1"/>
        <v>11.317930621184821</v>
      </c>
      <c r="H12" s="24" t="s">
        <v>37</v>
      </c>
    </row>
    <row r="13" spans="1:8" ht="13.5" thickBot="1" x14ac:dyDescent="0.25">
      <c r="A13" s="6">
        <v>43739</v>
      </c>
      <c r="B13" s="13"/>
      <c r="C13" s="37"/>
      <c r="D13" s="39">
        <f t="shared" si="0"/>
        <v>0</v>
      </c>
      <c r="E13" s="17">
        <f>SUM($C$3:C13)</f>
        <v>187445769.035018</v>
      </c>
      <c r="F13" s="14">
        <f>SUM($D$3:D13)</f>
        <v>2121498209.1729677</v>
      </c>
      <c r="G13" s="12">
        <f t="shared" si="1"/>
        <v>11.317930621184821</v>
      </c>
      <c r="H13" s="24" t="s">
        <v>38</v>
      </c>
    </row>
    <row r="14" spans="1:8" ht="13.5" thickBot="1" x14ac:dyDescent="0.25">
      <c r="A14" s="41">
        <v>43770</v>
      </c>
      <c r="B14" s="16"/>
      <c r="C14" s="15"/>
      <c r="D14" s="38">
        <f t="shared" si="0"/>
        <v>0</v>
      </c>
      <c r="E14" s="17">
        <f>SUM($C$3:C14)</f>
        <v>187445769.035018</v>
      </c>
      <c r="F14" s="14">
        <f>SUM($D$3:D14)</f>
        <v>2121498209.1729677</v>
      </c>
      <c r="G14" s="12">
        <f t="shared" si="1"/>
        <v>11.317930621184821</v>
      </c>
      <c r="H14" s="24" t="s">
        <v>39</v>
      </c>
    </row>
    <row r="15" spans="1:8" ht="13.5" thickBot="1" x14ac:dyDescent="0.25">
      <c r="A15" s="6">
        <v>43800</v>
      </c>
      <c r="B15" s="7"/>
      <c r="C15" s="8"/>
      <c r="D15" s="40">
        <f t="shared" si="0"/>
        <v>0</v>
      </c>
      <c r="E15" s="17">
        <f>SUM($C$3:C15)</f>
        <v>187445769.035018</v>
      </c>
      <c r="F15" s="14">
        <f>SUM($D$3:D15)</f>
        <v>2121498209.1729677</v>
      </c>
      <c r="G15" s="12">
        <f t="shared" si="1"/>
        <v>11.317930621184821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zoomScaleSheetLayoutView="100" workbookViewId="0">
      <selection activeCell="E20" sqref="E20"/>
    </sheetView>
  </sheetViews>
  <sheetFormatPr baseColWidth="10" defaultRowHeight="12.75" x14ac:dyDescent="0.2"/>
  <cols>
    <col min="1" max="1" width="11.5703125" bestFit="1" customWidth="1"/>
    <col min="2" max="2" width="12.28515625" customWidth="1"/>
    <col min="3" max="3" width="14.85546875" bestFit="1" customWidth="1"/>
    <col min="4" max="4" width="13.28515625" bestFit="1" customWidth="1"/>
    <col min="5" max="5" width="12.85546875" customWidth="1"/>
    <col min="6" max="6" width="13.7109375" customWidth="1"/>
    <col min="7" max="7" width="16.85546875" customWidth="1"/>
    <col min="8" max="8" width="66" bestFit="1" customWidth="1"/>
  </cols>
  <sheetData>
    <row r="1" spans="1:8" ht="13.5" thickBot="1" x14ac:dyDescent="0.25"/>
    <row r="2" spans="1:8" ht="26.25" thickBot="1" x14ac:dyDescent="0.25">
      <c r="A2" s="1"/>
      <c r="B2" s="2" t="s">
        <v>0</v>
      </c>
      <c r="C2" s="3" t="s">
        <v>1</v>
      </c>
      <c r="D2" s="4" t="s">
        <v>2</v>
      </c>
      <c r="G2" s="5" t="s">
        <v>3</v>
      </c>
    </row>
    <row r="3" spans="1:8" ht="13.5" thickBot="1" x14ac:dyDescent="0.25">
      <c r="A3" s="42">
        <v>43435</v>
      </c>
      <c r="B3" s="7">
        <v>11.329000000000001</v>
      </c>
      <c r="C3" s="8">
        <v>1182715</v>
      </c>
      <c r="D3" s="9">
        <f>B3*C3</f>
        <v>13398978.235000001</v>
      </c>
      <c r="E3" s="10">
        <f>C3</f>
        <v>1182715</v>
      </c>
      <c r="F3" s="11">
        <f>D3</f>
        <v>13398978.235000001</v>
      </c>
      <c r="G3" s="12">
        <f>B3</f>
        <v>11.329000000000001</v>
      </c>
      <c r="H3" s="24" t="s">
        <v>28</v>
      </c>
    </row>
    <row r="4" spans="1:8" ht="13.5" thickBot="1" x14ac:dyDescent="0.25">
      <c r="A4" s="41">
        <v>43466</v>
      </c>
      <c r="B4" s="21">
        <v>11.336</v>
      </c>
      <c r="C4" s="23">
        <v>1435327</v>
      </c>
      <c r="D4" s="22">
        <f t="shared" ref="D4:D15" si="0">B4*C4</f>
        <v>16270866.872</v>
      </c>
      <c r="E4" s="17">
        <f>SUM($C$3:C4)</f>
        <v>2618042</v>
      </c>
      <c r="F4" s="14">
        <f>SUM($D$3:D4)</f>
        <v>29669845.107000001</v>
      </c>
      <c r="G4" s="12">
        <f t="shared" ref="G4:G15" si="1">F4/E4</f>
        <v>11.332837711159714</v>
      </c>
      <c r="H4" s="24" t="s">
        <v>29</v>
      </c>
    </row>
    <row r="5" spans="1:8" ht="13.5" thickBot="1" x14ac:dyDescent="0.25">
      <c r="A5" s="6">
        <v>43497</v>
      </c>
      <c r="B5" s="20">
        <v>11.379</v>
      </c>
      <c r="C5" s="15">
        <v>1126706</v>
      </c>
      <c r="D5" s="15">
        <f t="shared" si="0"/>
        <v>12820787.573999999</v>
      </c>
      <c r="E5" s="17">
        <f>SUM($C$3:C5)</f>
        <v>3744748</v>
      </c>
      <c r="F5" s="14">
        <f>SUM($D$3:D5)</f>
        <v>42490632.681000002</v>
      </c>
      <c r="G5" s="12">
        <f t="shared" si="1"/>
        <v>11.346726850778744</v>
      </c>
      <c r="H5" s="24" t="s">
        <v>30</v>
      </c>
    </row>
    <row r="6" spans="1:8" ht="13.5" thickBot="1" x14ac:dyDescent="0.25">
      <c r="A6" s="41">
        <v>43525</v>
      </c>
      <c r="B6" s="25">
        <v>11.298</v>
      </c>
      <c r="C6" s="18">
        <v>947004</v>
      </c>
      <c r="D6" s="18">
        <f t="shared" si="0"/>
        <v>10699251.192</v>
      </c>
      <c r="E6" s="17">
        <f>SUM($C$3:C6)</f>
        <v>4691752</v>
      </c>
      <c r="F6" s="14">
        <f>SUM($D$3:D6)</f>
        <v>53189883.873000003</v>
      </c>
      <c r="G6" s="12">
        <f t="shared" si="1"/>
        <v>11.336891607442167</v>
      </c>
      <c r="H6" s="24" t="s">
        <v>31</v>
      </c>
    </row>
    <row r="7" spans="1:8" ht="13.5" thickBot="1" x14ac:dyDescent="0.25">
      <c r="A7" s="6">
        <v>43556</v>
      </c>
      <c r="B7" s="43">
        <v>11.352</v>
      </c>
      <c r="C7" s="15">
        <v>600104</v>
      </c>
      <c r="D7" s="15">
        <f t="shared" si="0"/>
        <v>6812380.608</v>
      </c>
      <c r="E7" s="17">
        <f>SUM($C$3:C7)</f>
        <v>5291856</v>
      </c>
      <c r="F7" s="14">
        <f>SUM($D$3:D7)</f>
        <v>60002264.481000006</v>
      </c>
      <c r="G7" s="12">
        <f t="shared" si="1"/>
        <v>11.338604920655438</v>
      </c>
      <c r="H7" s="24" t="s">
        <v>32</v>
      </c>
    </row>
    <row r="8" spans="1:8" ht="13.5" thickBot="1" x14ac:dyDescent="0.25">
      <c r="A8" s="41">
        <v>43586</v>
      </c>
      <c r="B8" s="13">
        <v>11.236000000000001</v>
      </c>
      <c r="C8" s="15">
        <v>498250</v>
      </c>
      <c r="D8" s="15">
        <f t="shared" si="0"/>
        <v>5598337</v>
      </c>
      <c r="E8" s="17">
        <f>SUM($C$3:C8)</f>
        <v>5790106</v>
      </c>
      <c r="F8" s="14">
        <f>SUM($D$3:D8)</f>
        <v>65600601.481000006</v>
      </c>
      <c r="G8" s="12">
        <f t="shared" si="1"/>
        <v>11.329775565594137</v>
      </c>
      <c r="H8" s="24" t="s">
        <v>33</v>
      </c>
    </row>
    <row r="9" spans="1:8" ht="13.5" thickBot="1" x14ac:dyDescent="0.25">
      <c r="A9" s="6">
        <v>43617</v>
      </c>
      <c r="B9" s="13">
        <v>11.215</v>
      </c>
      <c r="C9" s="15">
        <v>165281.00457300001</v>
      </c>
      <c r="D9" s="15">
        <f t="shared" si="0"/>
        <v>1853626.4662861952</v>
      </c>
      <c r="E9" s="17">
        <f>SUM($C$3:C9)</f>
        <v>5955387.0045729997</v>
      </c>
      <c r="F9" s="14">
        <f>SUM($D$3:D9)</f>
        <v>67454227.947286204</v>
      </c>
      <c r="G9" s="12">
        <f t="shared" si="1"/>
        <v>11.326590177177353</v>
      </c>
      <c r="H9" s="24" t="s">
        <v>34</v>
      </c>
    </row>
    <row r="10" spans="1:8" ht="13.5" thickBot="1" x14ac:dyDescent="0.25">
      <c r="A10" s="41">
        <v>43647</v>
      </c>
      <c r="B10" s="13">
        <v>11.343999999999999</v>
      </c>
      <c r="C10" s="15">
        <v>144557</v>
      </c>
      <c r="D10" s="15">
        <f t="shared" si="0"/>
        <v>1639854.608</v>
      </c>
      <c r="E10" s="17">
        <f>SUM($C$3:C10)</f>
        <v>6099944.0045729997</v>
      </c>
      <c r="F10" s="14">
        <f>SUM($D$3:D10)</f>
        <v>69094082.555286199</v>
      </c>
      <c r="G10" s="12">
        <f t="shared" si="1"/>
        <v>11.327002756662655</v>
      </c>
      <c r="H10" s="24" t="s">
        <v>35</v>
      </c>
    </row>
    <row r="11" spans="1:8" ht="13.5" thickBot="1" x14ac:dyDescent="0.25">
      <c r="A11" s="6">
        <v>43678</v>
      </c>
      <c r="B11" s="13">
        <v>11.303000000000001</v>
      </c>
      <c r="C11" s="15">
        <v>143432</v>
      </c>
      <c r="D11" s="15">
        <f t="shared" si="0"/>
        <v>1621211.8960000002</v>
      </c>
      <c r="E11" s="17">
        <f>SUM($C$3:C11)</f>
        <v>6243376.0045729997</v>
      </c>
      <c r="F11" s="14">
        <f>SUM($D$3:D11)</f>
        <v>70715294.451286197</v>
      </c>
      <c r="G11" s="12">
        <f t="shared" si="1"/>
        <v>11.326451330096143</v>
      </c>
      <c r="H11" s="24" t="s">
        <v>36</v>
      </c>
    </row>
    <row r="12" spans="1:8" ht="13.5" thickBot="1" x14ac:dyDescent="0.25">
      <c r="A12" s="41">
        <v>43709</v>
      </c>
      <c r="B12" s="13">
        <v>11.215999999999999</v>
      </c>
      <c r="C12" s="15">
        <v>308357</v>
      </c>
      <c r="D12" s="15">
        <f t="shared" si="0"/>
        <v>3458532.1119999997</v>
      </c>
      <c r="E12" s="17">
        <f>SUM($C$3:C12)</f>
        <v>6551733.0045729997</v>
      </c>
      <c r="F12" s="14">
        <f>SUM($D$3:D12)</f>
        <v>74173826.5632862</v>
      </c>
      <c r="G12" s="12">
        <f t="shared" si="1"/>
        <v>11.321252943536331</v>
      </c>
      <c r="H12" s="24" t="s">
        <v>37</v>
      </c>
    </row>
    <row r="13" spans="1:8" ht="13.5" thickBot="1" x14ac:dyDescent="0.25">
      <c r="A13" s="6">
        <v>43739</v>
      </c>
      <c r="B13" s="13"/>
      <c r="C13" s="15"/>
      <c r="D13" s="15">
        <f t="shared" si="0"/>
        <v>0</v>
      </c>
      <c r="E13" s="17">
        <f>SUM($C$3:C13)</f>
        <v>6551733.0045729997</v>
      </c>
      <c r="F13" s="14">
        <f>SUM($D$3:D13)</f>
        <v>74173826.5632862</v>
      </c>
      <c r="G13" s="12">
        <f t="shared" si="1"/>
        <v>11.321252943536331</v>
      </c>
      <c r="H13" s="24" t="s">
        <v>38</v>
      </c>
    </row>
    <row r="14" spans="1:8" ht="13.5" thickBot="1" x14ac:dyDescent="0.25">
      <c r="A14" s="41">
        <v>43770</v>
      </c>
      <c r="B14" s="16"/>
      <c r="C14" s="15"/>
      <c r="D14" s="15">
        <f t="shared" si="0"/>
        <v>0</v>
      </c>
      <c r="E14" s="17">
        <f>SUM($C$3:C14)</f>
        <v>6551733.0045729997</v>
      </c>
      <c r="F14" s="14">
        <f>SUM($D$3:D14)</f>
        <v>74173826.5632862</v>
      </c>
      <c r="G14" s="12">
        <f t="shared" si="1"/>
        <v>11.321252943536331</v>
      </c>
      <c r="H14" s="24" t="s">
        <v>39</v>
      </c>
    </row>
    <row r="15" spans="1:8" ht="13.5" thickBot="1" x14ac:dyDescent="0.25">
      <c r="A15" s="6">
        <v>43800</v>
      </c>
      <c r="B15" s="7"/>
      <c r="C15" s="8"/>
      <c r="D15" s="8">
        <f t="shared" si="0"/>
        <v>0</v>
      </c>
      <c r="E15" s="17">
        <f>SUM($C$3:C15)</f>
        <v>6551733.0045729997</v>
      </c>
      <c r="F15" s="14">
        <f>SUM($D$3:D15)</f>
        <v>74173826.5632862</v>
      </c>
      <c r="G15" s="12">
        <f t="shared" si="1"/>
        <v>11.321252943536331</v>
      </c>
    </row>
    <row r="31" spans="3:3" x14ac:dyDescent="0.2">
      <c r="C31" s="44"/>
    </row>
    <row r="32" spans="3:3" x14ac:dyDescent="0.2">
      <c r="C32" s="44"/>
    </row>
    <row r="34" spans="3:3" x14ac:dyDescent="0.2">
      <c r="C34" s="44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abSelected="1" zoomScaleNormal="100" workbookViewId="0">
      <selection activeCell="F19" sqref="F19"/>
    </sheetView>
  </sheetViews>
  <sheetFormatPr baseColWidth="10" defaultRowHeight="12.75" x14ac:dyDescent="0.2"/>
  <cols>
    <col min="1" max="1" width="26.28515625" style="26" customWidth="1"/>
    <col min="2" max="2" width="21.5703125" style="26" bestFit="1" customWidth="1"/>
    <col min="3" max="3" width="22.42578125" style="26" bestFit="1" customWidth="1"/>
    <col min="4" max="4" width="20.140625" style="26" bestFit="1" customWidth="1"/>
    <col min="5" max="5" width="22.42578125" style="26" bestFit="1" customWidth="1"/>
    <col min="6" max="6" width="21.7109375" style="26" customWidth="1"/>
    <col min="7" max="16384" width="11.42578125" style="26"/>
  </cols>
  <sheetData>
    <row r="1" spans="1:6" ht="15" x14ac:dyDescent="0.25">
      <c r="A1" s="45" t="s">
        <v>4</v>
      </c>
      <c r="B1" s="45"/>
      <c r="C1" s="45"/>
      <c r="D1" s="45"/>
      <c r="E1" s="45"/>
      <c r="F1" s="45"/>
    </row>
    <row r="3" spans="1:6" ht="15" x14ac:dyDescent="0.25">
      <c r="A3" s="27" t="s">
        <v>12</v>
      </c>
      <c r="B3" s="27" t="s">
        <v>40</v>
      </c>
      <c r="C3" s="28"/>
    </row>
    <row r="4" spans="1:6" x14ac:dyDescent="0.2">
      <c r="B4" s="29"/>
      <c r="C4" s="29"/>
    </row>
    <row r="6" spans="1:6" x14ac:dyDescent="0.2">
      <c r="A6" s="30"/>
      <c r="B6" s="46" t="s">
        <v>5</v>
      </c>
      <c r="C6" s="47"/>
      <c r="D6" s="46" t="s">
        <v>6</v>
      </c>
      <c r="E6" s="47"/>
      <c r="F6" s="31" t="s">
        <v>7</v>
      </c>
    </row>
    <row r="7" spans="1:6" s="33" customFormat="1" ht="17.25" customHeight="1" x14ac:dyDescent="0.2">
      <c r="A7" s="32" t="s">
        <v>8</v>
      </c>
      <c r="B7" s="48" t="s">
        <v>9</v>
      </c>
      <c r="C7" s="49"/>
      <c r="D7" s="48" t="s">
        <v>10</v>
      </c>
      <c r="E7" s="49"/>
      <c r="F7" s="32" t="s">
        <v>11</v>
      </c>
    </row>
    <row r="8" spans="1:6" s="33" customFormat="1" ht="15" customHeight="1" x14ac:dyDescent="0.2">
      <c r="A8" s="32" t="s">
        <v>14</v>
      </c>
      <c r="B8" s="34" t="s">
        <v>13</v>
      </c>
      <c r="C8" s="34" t="s">
        <v>15</v>
      </c>
      <c r="D8" s="34" t="s">
        <v>13</v>
      </c>
      <c r="E8" s="34" t="s">
        <v>15</v>
      </c>
      <c r="F8" s="34" t="s">
        <v>13</v>
      </c>
    </row>
    <row r="9" spans="1:6" x14ac:dyDescent="0.2">
      <c r="A9" s="35" t="s">
        <v>16</v>
      </c>
      <c r="B9" s="36">
        <f>'Neu-Isenburg'!B3</f>
        <v>11.321999999999999</v>
      </c>
      <c r="C9" s="36">
        <f>'Neu-Isenburg'!G3</f>
        <v>11.321999999999999</v>
      </c>
      <c r="D9" s="36">
        <f>Zeppelinheim!B3</f>
        <v>11.329000000000001</v>
      </c>
      <c r="E9" s="36">
        <f>Zeppelinheim!G3</f>
        <v>11.329000000000001</v>
      </c>
      <c r="F9" s="36">
        <v>11.317</v>
      </c>
    </row>
    <row r="10" spans="1:6" x14ac:dyDescent="0.2">
      <c r="A10" s="35" t="s">
        <v>27</v>
      </c>
      <c r="B10" s="36">
        <f>'Neu-Isenburg'!B4</f>
        <v>11.326000000000001</v>
      </c>
      <c r="C10" s="36">
        <f>IF(B10=0,0,'Neu-Isenburg'!G4)</f>
        <v>11.324186490081926</v>
      </c>
      <c r="D10" s="36">
        <f>Zeppelinheim!B4</f>
        <v>11.336</v>
      </c>
      <c r="E10" s="36">
        <f>IF(D10=0,0,Zeppelinheim!G4)</f>
        <v>11.332837711159714</v>
      </c>
      <c r="F10" s="36">
        <v>11.286</v>
      </c>
    </row>
    <row r="11" spans="1:6" x14ac:dyDescent="0.2">
      <c r="A11" s="35" t="s">
        <v>17</v>
      </c>
      <c r="B11" s="36">
        <f>'Neu-Isenburg'!B5</f>
        <v>11.365</v>
      </c>
      <c r="C11" s="36">
        <f>IF(B11=0,0,'Neu-Isenburg'!G5)</f>
        <v>11.336014996452136</v>
      </c>
      <c r="D11" s="36">
        <f>Zeppelinheim!B5</f>
        <v>11.379</v>
      </c>
      <c r="E11" s="36">
        <f>IF(D11=0,0,Zeppelinheim!G5)</f>
        <v>11.346726850778744</v>
      </c>
      <c r="F11" s="36">
        <v>11.321</v>
      </c>
    </row>
    <row r="12" spans="1:6" x14ac:dyDescent="0.2">
      <c r="A12" s="35" t="s">
        <v>18</v>
      </c>
      <c r="B12" s="36">
        <f>'Neu-Isenburg'!B6</f>
        <v>11.276</v>
      </c>
      <c r="C12" s="36">
        <f>IF(B12=0,0,'Neu-Isenburg'!G6)</f>
        <v>11.324061083937529</v>
      </c>
      <c r="D12" s="36">
        <f>Zeppelinheim!B6</f>
        <v>11.298</v>
      </c>
      <c r="E12" s="36">
        <f>IF(D12=0,0,Zeppelinheim!G6)</f>
        <v>11.336891607442167</v>
      </c>
      <c r="F12" s="36">
        <v>11.266999999999999</v>
      </c>
    </row>
    <row r="13" spans="1:6" x14ac:dyDescent="0.2">
      <c r="A13" s="35" t="s">
        <v>19</v>
      </c>
      <c r="B13" s="36">
        <f>'Neu-Isenburg'!B7</f>
        <v>11.363</v>
      </c>
      <c r="C13" s="36">
        <f>IF(B13=0,0,'Neu-Isenburg'!G7)</f>
        <v>11.32827161453732</v>
      </c>
      <c r="D13" s="36">
        <f>Zeppelinheim!B7</f>
        <v>11.352</v>
      </c>
      <c r="E13" s="36">
        <f>IF(D13=0,0,Zeppelinheim!G7)</f>
        <v>11.338604920655438</v>
      </c>
      <c r="F13" s="36">
        <v>11.351000000000001</v>
      </c>
    </row>
    <row r="14" spans="1:6" x14ac:dyDescent="0.2">
      <c r="A14" s="35" t="s">
        <v>20</v>
      </c>
      <c r="B14" s="36">
        <f>'Neu-Isenburg'!B8</f>
        <v>11.224</v>
      </c>
      <c r="C14" s="36">
        <f>IF(B14=0,0,'Neu-Isenburg'!G8)</f>
        <v>11.319445415611691</v>
      </c>
      <c r="D14" s="36">
        <f>Zeppelinheim!B8</f>
        <v>11.236000000000001</v>
      </c>
      <c r="E14" s="36">
        <f>IF(D14=0,0,Zeppelinheim!G8)</f>
        <v>11.329775565594137</v>
      </c>
      <c r="F14" s="36">
        <v>11.259</v>
      </c>
    </row>
    <row r="15" spans="1:6" x14ac:dyDescent="0.2">
      <c r="A15" s="35" t="s">
        <v>21</v>
      </c>
      <c r="B15" s="36">
        <f>'Neu-Isenburg'!B9</f>
        <v>11.279</v>
      </c>
      <c r="C15" s="36">
        <f>IF(B15=0,0,'Neu-Isenburg'!G9)</f>
        <v>11.318347156318305</v>
      </c>
      <c r="D15" s="36">
        <f>Zeppelinheim!B9</f>
        <v>11.215</v>
      </c>
      <c r="E15" s="36">
        <f>IF(D15=0,0,Zeppelinheim!G9)</f>
        <v>11.326590177177353</v>
      </c>
      <c r="F15" s="36">
        <v>11.205</v>
      </c>
    </row>
    <row r="16" spans="1:6" x14ac:dyDescent="0.2">
      <c r="A16" s="35" t="s">
        <v>22</v>
      </c>
      <c r="B16" s="36">
        <f>'Neu-Isenburg'!B10</f>
        <v>11.336</v>
      </c>
      <c r="C16" s="36">
        <f>IF(B16=0,0,'Neu-Isenburg'!G10)</f>
        <v>11.318777026322753</v>
      </c>
      <c r="D16" s="36">
        <f>Zeppelinheim!B10</f>
        <v>11.343999999999999</v>
      </c>
      <c r="E16" s="36">
        <f>IF(D16=0,0,Zeppelinheim!G10)</f>
        <v>11.327002756662655</v>
      </c>
      <c r="F16" s="36">
        <f>F15</f>
        <v>11.205</v>
      </c>
    </row>
    <row r="17" spans="1:6" x14ac:dyDescent="0.2">
      <c r="A17" s="35" t="s">
        <v>23</v>
      </c>
      <c r="B17" s="36">
        <f>'Neu-Isenburg'!B11</f>
        <v>11.367000000000001</v>
      </c>
      <c r="C17" s="36">
        <f>IF(B17=0,0,'Neu-Isenburg'!G11)</f>
        <v>11.319918624051434</v>
      </c>
      <c r="D17" s="36">
        <f>Zeppelinheim!B11</f>
        <v>11.303000000000001</v>
      </c>
      <c r="E17" s="36">
        <f>IF(D17=0,0,Zeppelinheim!G11)</f>
        <v>11.326451330096143</v>
      </c>
      <c r="F17" s="36">
        <v>11.39</v>
      </c>
    </row>
    <row r="18" spans="1:6" x14ac:dyDescent="0.2">
      <c r="A18" s="35" t="s">
        <v>24</v>
      </c>
      <c r="B18" s="36">
        <f>'Neu-Isenburg'!B12</f>
        <v>11.273</v>
      </c>
      <c r="C18" s="36">
        <f>IF(B18=0,0,'Neu-Isenburg'!G12)</f>
        <v>11.317930621184821</v>
      </c>
      <c r="D18" s="36">
        <f>Zeppelinheim!B12</f>
        <v>11.215999999999999</v>
      </c>
      <c r="E18" s="36">
        <f>IF(D18=0,0,Zeppelinheim!G12)</f>
        <v>11.321252943536331</v>
      </c>
      <c r="F18" s="36">
        <v>11.39</v>
      </c>
    </row>
    <row r="19" spans="1:6" x14ac:dyDescent="0.2">
      <c r="A19" s="35" t="s">
        <v>25</v>
      </c>
      <c r="B19" s="36">
        <f>'Neu-Isenburg'!B13</f>
        <v>0</v>
      </c>
      <c r="C19" s="36">
        <f>IF(B19=0,0,'Neu-Isenburg'!G13)</f>
        <v>0</v>
      </c>
      <c r="D19" s="36">
        <f>Zeppelinheim!B13</f>
        <v>0</v>
      </c>
      <c r="E19" s="36">
        <f>IF(D19=0,0,Zeppelinheim!G13)</f>
        <v>0</v>
      </c>
      <c r="F19" s="36"/>
    </row>
    <row r="20" spans="1:6" x14ac:dyDescent="0.2">
      <c r="A20" s="35" t="s">
        <v>26</v>
      </c>
      <c r="B20" s="36">
        <f>'Neu-Isenburg'!B14</f>
        <v>0</v>
      </c>
      <c r="C20" s="36">
        <f>IF(B20=0,0,'Neu-Isenburg'!G14)</f>
        <v>0</v>
      </c>
      <c r="D20" s="36">
        <f>Zeppelinheim!B14</f>
        <v>0</v>
      </c>
      <c r="E20" s="36">
        <f>IF(D20=0,0,Zeppelinheim!G14)</f>
        <v>0</v>
      </c>
      <c r="F20" s="36"/>
    </row>
  </sheetData>
  <mergeCells count="5">
    <mergeCell ref="A1:F1"/>
    <mergeCell ref="B6:C6"/>
    <mergeCell ref="D6:E6"/>
    <mergeCell ref="B7:C7"/>
    <mergeCell ref="D7:E7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Neu-Isenburg</vt:lpstr>
      <vt:lpstr>Zeppelinheim</vt:lpstr>
      <vt:lpstr>Veröffentlichungsbrennwert</vt:lpstr>
      <vt:lpstr>'Neu-Isenburg'!Druckbereich</vt:lpstr>
    </vt:vector>
  </TitlesOfParts>
  <Company>Stadtwerke Neu-Isenburg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nitr</dc:creator>
  <cp:lastModifiedBy>Hildebrandt Uwe</cp:lastModifiedBy>
  <cp:lastPrinted>2019-10-18T09:10:10Z</cp:lastPrinted>
  <dcterms:created xsi:type="dcterms:W3CDTF">2013-01-15T15:26:16Z</dcterms:created>
  <dcterms:modified xsi:type="dcterms:W3CDTF">2019-10-18T09:23:29Z</dcterms:modified>
</cp:coreProperties>
</file>